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P:\_Gemeinde\_Abwasser-Trinkwasserreglement\"/>
    </mc:Choice>
  </mc:AlternateContent>
  <xr:revisionPtr revIDLastSave="0" documentId="8_{4909EFFF-E9FB-4666-9321-4EACF472DFA6}" xr6:coauthVersionLast="47" xr6:coauthVersionMax="47" xr10:uidLastSave="{00000000-0000-0000-0000-000000000000}"/>
  <bookViews>
    <workbookView xWindow="-120" yWindow="-120" windowWidth="51840" windowHeight="20625" xr2:uid="{1E9559DA-5EE9-45DE-8048-29D489508949}"/>
  </bookViews>
  <sheets>
    <sheet name="Berechnung" sheetId="1" r:id="rId1"/>
    <sheet name="Tarif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" l="1"/>
  <c r="F7" i="1"/>
  <c r="H7" i="1"/>
  <c r="B8" i="1"/>
  <c r="D8" i="1" s="1"/>
  <c r="B22" i="1" l="1"/>
  <c r="J26" i="1"/>
  <c r="H26" i="1"/>
  <c r="F26" i="1"/>
  <c r="D26" i="1"/>
  <c r="J25" i="1"/>
  <c r="H25" i="1"/>
  <c r="F25" i="1"/>
  <c r="D25" i="1"/>
  <c r="F27" i="1"/>
  <c r="H27" i="1"/>
  <c r="J27" i="1"/>
  <c r="F21" i="1"/>
  <c r="H21" i="1"/>
  <c r="J21" i="1"/>
  <c r="D21" i="1"/>
  <c r="F12" i="1"/>
  <c r="F13" i="1" s="1"/>
  <c r="H12" i="1"/>
  <c r="H13" i="1" s="1"/>
  <c r="J12" i="1"/>
  <c r="J13" i="1" s="1"/>
  <c r="D12" i="1"/>
  <c r="D4" i="2"/>
  <c r="J7" i="1"/>
  <c r="E13" i="2"/>
  <c r="F13" i="2"/>
  <c r="G13" i="2"/>
  <c r="D13" i="2"/>
  <c r="E4" i="2"/>
  <c r="F4" i="2"/>
  <c r="G4" i="2"/>
  <c r="D27" i="1" l="1"/>
  <c r="D13" i="1"/>
  <c r="J22" i="1"/>
  <c r="J23" i="1"/>
  <c r="J28" i="1" s="1"/>
  <c r="J29" i="1" s="1"/>
  <c r="J30" i="1" s="1"/>
  <c r="J31" i="1"/>
  <c r="H22" i="1"/>
  <c r="H23" i="1"/>
  <c r="H28" i="1" s="1"/>
  <c r="H29" i="1" s="1"/>
  <c r="H30" i="1" s="1"/>
  <c r="H31" i="1"/>
  <c r="F22" i="1"/>
  <c r="F23" i="1"/>
  <c r="F28" i="1" s="1"/>
  <c r="F29" i="1" s="1"/>
  <c r="F30" i="1" s="1"/>
  <c r="F31" i="1"/>
  <c r="D22" i="1"/>
  <c r="D23" i="1"/>
  <c r="D28" i="1" s="1"/>
  <c r="D29" i="1" s="1"/>
  <c r="D30" i="1" s="1"/>
  <c r="D31" i="1"/>
  <c r="J8" i="1"/>
  <c r="J9" i="1"/>
  <c r="J14" i="1"/>
  <c r="J15" i="1" s="1"/>
  <c r="J16" i="1" s="1"/>
  <c r="J17" i="1"/>
  <c r="F8" i="1" l="1"/>
  <c r="F9" i="1" s="1"/>
  <c r="F14" i="1" s="1"/>
  <c r="H8" i="1"/>
  <c r="H9" i="1" s="1"/>
  <c r="H14" i="1" s="1"/>
  <c r="D9" i="1" l="1"/>
  <c r="D14" i="1" s="1"/>
  <c r="H15" i="1"/>
  <c r="H16" i="1" s="1"/>
  <c r="H17" i="1"/>
  <c r="F15" i="1"/>
  <c r="F16" i="1" s="1"/>
  <c r="F17" i="1"/>
  <c r="D15" i="1"/>
  <c r="D16" i="1" s="1"/>
  <c r="D17" i="1" s="1"/>
</calcChain>
</file>

<file path=xl/sharedStrings.xml><?xml version="1.0" encoding="utf-8"?>
<sst xmlns="http://schemas.openxmlformats.org/spreadsheetml/2006/main" count="58" uniqueCount="42">
  <si>
    <t>Grundgebühr</t>
  </si>
  <si>
    <t>Wasserverbrauch</t>
  </si>
  <si>
    <t>Berechnung Wasser</t>
  </si>
  <si>
    <t>Art. 49, Abs. 2</t>
  </si>
  <si>
    <t>Tarife (Entwurf)</t>
  </si>
  <si>
    <t>Betriebsgebühr</t>
  </si>
  <si>
    <t>Art. 51, Abs. 1</t>
  </si>
  <si>
    <t>Staffelweite</t>
  </si>
  <si>
    <t>Total Grundgebühr</t>
  </si>
  <si>
    <t>Total Betriebsgebühr</t>
  </si>
  <si>
    <t>Berechnung Abwasser</t>
  </si>
  <si>
    <t>Art. 40, Abs. 2</t>
  </si>
  <si>
    <t>Zwischentotal</t>
  </si>
  <si>
    <t>zuzüglich 2.6% MwSt</t>
  </si>
  <si>
    <t>Total Rechnung Wasser</t>
  </si>
  <si>
    <t>Total Rechnung Abwasser</t>
  </si>
  <si>
    <t>zuzüglich 8.1% MwSt</t>
  </si>
  <si>
    <t>Art. 41, Abs. 1</t>
  </si>
  <si>
    <r>
      <t>m</t>
    </r>
    <r>
      <rPr>
        <vertAlign val="superscript"/>
        <sz val="9"/>
        <color theme="1"/>
        <rFont val="Aptos"/>
        <family val="2"/>
      </rPr>
      <t>3</t>
    </r>
  </si>
  <si>
    <r>
      <t>Grundgebühr 0 - 25m</t>
    </r>
    <r>
      <rPr>
        <vertAlign val="superscript"/>
        <sz val="10"/>
        <color theme="1"/>
        <rFont val="Aptos"/>
        <family val="2"/>
      </rPr>
      <t>3</t>
    </r>
  </si>
  <si>
    <r>
      <t>für alle weiteren 25 m</t>
    </r>
    <r>
      <rPr>
        <vertAlign val="superscript"/>
        <sz val="10"/>
        <color theme="1"/>
        <rFont val="Aptos"/>
        <family val="2"/>
      </rPr>
      <t>3</t>
    </r>
    <r>
      <rPr>
        <sz val="10"/>
        <color theme="1"/>
        <rFont val="Aptos"/>
        <family val="2"/>
      </rPr>
      <t xml:space="preserve"> Staffel</t>
    </r>
  </si>
  <si>
    <r>
      <t>Betriebsgebühr pro m</t>
    </r>
    <r>
      <rPr>
        <vertAlign val="superscript"/>
        <sz val="10"/>
        <color theme="1"/>
        <rFont val="Aptos"/>
        <family val="2"/>
      </rPr>
      <t>3</t>
    </r>
  </si>
  <si>
    <r>
      <t>Grundpauschale 0-25 m</t>
    </r>
    <r>
      <rPr>
        <vertAlign val="superscript"/>
        <sz val="10"/>
        <color theme="1"/>
        <rFont val="Aptos"/>
        <family val="2"/>
      </rPr>
      <t>3</t>
    </r>
  </si>
  <si>
    <r>
      <t>Verbrauchsgebühr pro m</t>
    </r>
    <r>
      <rPr>
        <vertAlign val="superscript"/>
        <sz val="10"/>
        <color theme="1"/>
        <rFont val="Aptos"/>
        <family val="2"/>
      </rPr>
      <t>3</t>
    </r>
  </si>
  <si>
    <t>TARIFE Wasser</t>
  </si>
  <si>
    <t>TARIFE Abwasser</t>
  </si>
  <si>
    <t>P 2026 / 2027</t>
  </si>
  <si>
    <t>P 2027 / 2028</t>
  </si>
  <si>
    <t>P 2028 / 2029</t>
  </si>
  <si>
    <t>P 2029 / 2030</t>
  </si>
  <si>
    <t>Art. 49, Abs. 2 - pro weiterer Staffel</t>
  </si>
  <si>
    <t>Art. 40, Abs. 2 pro weiterer Staffel</t>
  </si>
  <si>
    <t>Periode 2027/2028</t>
  </si>
  <si>
    <t>Periode 2026/2027</t>
  </si>
  <si>
    <t>Periode 2028/2029</t>
  </si>
  <si>
    <t>Periode 2029/2030</t>
  </si>
  <si>
    <t>Betriebsgebühr / Pauschalbetrag</t>
  </si>
  <si>
    <t>Art. 41, Abs. 1 - Verbrauchsgebühr</t>
  </si>
  <si>
    <t xml:space="preserve">Grundgebühr                                                   </t>
  </si>
  <si>
    <t xml:space="preserve">Betriebsgebühr           </t>
  </si>
  <si>
    <t xml:space="preserve">Grundgebühr                                                       </t>
  </si>
  <si>
    <t>Hilfstabelle Berechnungen Gebühren Trinkwasser, Abwasser
Reglemente vom 17. Juni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</si>
</sst>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CHF&quot;\ * #,##0.00_ ;_ &quot;CHF&quot;\ * \-#,##0.00_ ;_ &quot;CHF&quot;\ * &quot;-&quot;??_ ;_ @_ "/>
    <numFmt numFmtId="43" formatCode="_ * #,##0.00_ ;_ * \-#,##0.00_ ;_ * &quot;-&quot;??_ ;_ @_ "/>
  </numFmts>
  <fonts count="15" x14ac:knownFonts="1">
    <font>
      <sz val="11"/>
      <color theme="1"/>
      <name val="Aptos Narrow"/>
      <family val="2"/>
      <scheme val="minor"/>
    </font>
    <font>
      <b/>
      <sz val="11"/>
      <color theme="1"/>
      <name val="Aptos"/>
      <family val="2"/>
    </font>
    <font>
      <sz val="11"/>
      <color theme="1"/>
      <name val="Aptos"/>
      <family val="2"/>
    </font>
    <font>
      <b/>
      <sz val="16"/>
      <color theme="1"/>
      <name val="Aptos"/>
      <family val="2"/>
    </font>
    <font>
      <sz val="11"/>
      <color theme="0"/>
      <name val="Aptos"/>
      <family val="2"/>
    </font>
    <font>
      <sz val="10"/>
      <color theme="1"/>
      <name val="Aptos"/>
      <family val="2"/>
    </font>
    <font>
      <b/>
      <sz val="10"/>
      <color theme="1"/>
      <name val="Aptos"/>
      <family val="2"/>
    </font>
    <font>
      <sz val="9"/>
      <color theme="1"/>
      <name val="Aptos"/>
      <family val="2"/>
    </font>
    <font>
      <vertAlign val="superscript"/>
      <sz val="9"/>
      <color theme="1"/>
      <name val="Aptos"/>
      <family val="2"/>
    </font>
    <font>
      <vertAlign val="superscript"/>
      <sz val="10"/>
      <color theme="1"/>
      <name val="Aptos"/>
      <family val="2"/>
    </font>
    <font>
      <sz val="9"/>
      <color theme="6"/>
      <name val="Aptos"/>
      <family val="2"/>
    </font>
    <font>
      <b/>
      <sz val="9"/>
      <color theme="6"/>
      <name val="Aptos"/>
      <family val="2"/>
    </font>
    <font>
      <sz val="11"/>
      <color theme="6"/>
      <name val="Aptos"/>
      <family val="2"/>
    </font>
    <font>
      <b/>
      <sz val="14"/>
      <color theme="1"/>
      <name val="Aptos"/>
      <family val="2"/>
    </font>
    <font>
      <b/>
      <sz val="20"/>
      <color theme="1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3" fillId="2" borderId="0" xfId="0" applyFont="1" applyFill="1" applyAlignment="1" applyProtection="1">
      <alignment horizontal="center" vertical="center"/>
      <protection locked="0"/>
    </xf>
    <xf numFmtId="44" fontId="5" fillId="0" borderId="0" xfId="0" applyNumberFormat="1" applyFont="1" applyAlignment="1">
      <alignment vertical="center"/>
    </xf>
    <xf numFmtId="0" fontId="1" fillId="5" borderId="0" xfId="0" applyFont="1" applyFill="1" applyAlignment="1">
      <alignment vertical="center"/>
    </xf>
    <xf numFmtId="0" fontId="6" fillId="5" borderId="0" xfId="0" applyFont="1" applyFill="1" applyAlignment="1">
      <alignment vertical="center"/>
    </xf>
    <xf numFmtId="0" fontId="5" fillId="5" borderId="0" xfId="0" applyFont="1" applyFill="1" applyAlignment="1">
      <alignment vertical="center"/>
    </xf>
    <xf numFmtId="44" fontId="5" fillId="5" borderId="0" xfId="0" applyNumberFormat="1" applyFont="1" applyFill="1" applyAlignment="1">
      <alignment vertical="center"/>
    </xf>
    <xf numFmtId="0" fontId="0" fillId="5" borderId="0" xfId="0" applyFill="1"/>
    <xf numFmtId="0" fontId="1" fillId="6" borderId="0" xfId="0" applyFont="1" applyFill="1" applyAlignment="1">
      <alignment vertical="center"/>
    </xf>
    <xf numFmtId="0" fontId="6" fillId="6" borderId="0" xfId="0" applyFont="1" applyFill="1" applyAlignment="1">
      <alignment vertical="center"/>
    </xf>
    <xf numFmtId="0" fontId="5" fillId="6" borderId="0" xfId="0" applyFont="1" applyFill="1" applyAlignment="1">
      <alignment vertical="center"/>
    </xf>
    <xf numFmtId="44" fontId="5" fillId="6" borderId="0" xfId="0" applyNumberFormat="1" applyFont="1" applyFill="1" applyAlignment="1">
      <alignment vertical="center"/>
    </xf>
    <xf numFmtId="0" fontId="0" fillId="6" borderId="0" xfId="0" applyFill="1"/>
    <xf numFmtId="0" fontId="0" fillId="9" borderId="0" xfId="0" applyFill="1"/>
    <xf numFmtId="0" fontId="10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10" borderId="2" xfId="0" applyFont="1" applyFill="1" applyBorder="1" applyAlignment="1">
      <alignment vertical="center"/>
    </xf>
    <xf numFmtId="0" fontId="10" fillId="10" borderId="3" xfId="0" applyFont="1" applyFill="1" applyBorder="1" applyAlignment="1">
      <alignment vertical="center"/>
    </xf>
    <xf numFmtId="0" fontId="2" fillId="10" borderId="3" xfId="0" applyFont="1" applyFill="1" applyBorder="1" applyAlignment="1">
      <alignment vertical="center"/>
    </xf>
    <xf numFmtId="0" fontId="1" fillId="10" borderId="4" xfId="0" applyFont="1" applyFill="1" applyBorder="1" applyAlignment="1">
      <alignment horizontal="center" vertical="center"/>
    </xf>
    <xf numFmtId="0" fontId="1" fillId="10" borderId="3" xfId="0" applyFont="1" applyFill="1" applyBorder="1" applyAlignment="1">
      <alignment horizontal="center" vertical="center"/>
    </xf>
    <xf numFmtId="0" fontId="1" fillId="10" borderId="5" xfId="0" applyFont="1" applyFill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1" fillId="3" borderId="6" xfId="0" applyFont="1" applyFill="1" applyBorder="1" applyAlignment="1">
      <alignment vertical="center"/>
    </xf>
    <xf numFmtId="0" fontId="10" fillId="3" borderId="0" xfId="0" applyFont="1" applyFill="1" applyAlignment="1">
      <alignment vertical="center"/>
    </xf>
    <xf numFmtId="44" fontId="2" fillId="3" borderId="0" xfId="0" applyNumberFormat="1" applyFont="1" applyFill="1" applyAlignment="1">
      <alignment vertical="center"/>
    </xf>
    <xf numFmtId="44" fontId="2" fillId="3" borderId="1" xfId="0" applyNumberFormat="1" applyFont="1" applyFill="1" applyBorder="1" applyAlignment="1">
      <alignment vertical="center"/>
    </xf>
    <xf numFmtId="44" fontId="2" fillId="3" borderId="7" xfId="0" applyNumberFormat="1" applyFont="1" applyFill="1" applyBorder="1" applyAlignment="1">
      <alignment vertical="center"/>
    </xf>
    <xf numFmtId="0" fontId="2" fillId="3" borderId="6" xfId="0" applyFont="1" applyFill="1" applyBorder="1" applyAlignment="1">
      <alignment vertical="center"/>
    </xf>
    <xf numFmtId="43" fontId="10" fillId="3" borderId="0" xfId="0" applyNumberFormat="1" applyFont="1" applyFill="1" applyAlignment="1">
      <alignment vertical="center"/>
    </xf>
    <xf numFmtId="0" fontId="11" fillId="3" borderId="0" xfId="0" applyFont="1" applyFill="1" applyAlignment="1">
      <alignment vertical="center"/>
    </xf>
    <xf numFmtId="44" fontId="1" fillId="3" borderId="0" xfId="0" applyNumberFormat="1" applyFont="1" applyFill="1" applyAlignment="1">
      <alignment vertical="center"/>
    </xf>
    <xf numFmtId="44" fontId="1" fillId="3" borderId="1" xfId="0" applyNumberFormat="1" applyFont="1" applyFill="1" applyBorder="1" applyAlignment="1">
      <alignment vertical="center"/>
    </xf>
    <xf numFmtId="44" fontId="1" fillId="3" borderId="7" xfId="0" applyNumberFormat="1" applyFont="1" applyFill="1" applyBorder="1" applyAlignment="1">
      <alignment vertical="center"/>
    </xf>
    <xf numFmtId="0" fontId="1" fillId="7" borderId="6" xfId="0" applyFont="1" applyFill="1" applyBorder="1" applyAlignment="1">
      <alignment vertical="center"/>
    </xf>
    <xf numFmtId="0" fontId="10" fillId="7" borderId="0" xfId="0" applyFont="1" applyFill="1" applyAlignment="1">
      <alignment vertical="center"/>
    </xf>
    <xf numFmtId="0" fontId="2" fillId="7" borderId="0" xfId="0" applyFont="1" applyFill="1" applyAlignment="1">
      <alignment vertical="center"/>
    </xf>
    <xf numFmtId="0" fontId="2" fillId="7" borderId="1" xfId="0" applyFont="1" applyFill="1" applyBorder="1" applyAlignment="1">
      <alignment vertical="center"/>
    </xf>
    <xf numFmtId="0" fontId="2" fillId="7" borderId="7" xfId="0" applyFont="1" applyFill="1" applyBorder="1" applyAlignment="1">
      <alignment vertical="center"/>
    </xf>
    <xf numFmtId="0" fontId="2" fillId="7" borderId="6" xfId="0" applyFont="1" applyFill="1" applyBorder="1" applyAlignment="1">
      <alignment vertical="center"/>
    </xf>
    <xf numFmtId="44" fontId="2" fillId="7" borderId="0" xfId="0" applyNumberFormat="1" applyFont="1" applyFill="1" applyAlignment="1">
      <alignment vertical="center"/>
    </xf>
    <xf numFmtId="44" fontId="2" fillId="7" borderId="1" xfId="0" applyNumberFormat="1" applyFont="1" applyFill="1" applyBorder="1" applyAlignment="1">
      <alignment vertical="center"/>
    </xf>
    <xf numFmtId="44" fontId="2" fillId="7" borderId="7" xfId="0" applyNumberFormat="1" applyFont="1" applyFill="1" applyBorder="1" applyAlignment="1">
      <alignment vertical="center"/>
    </xf>
    <xf numFmtId="0" fontId="11" fillId="7" borderId="0" xfId="0" applyFont="1" applyFill="1" applyAlignment="1">
      <alignment vertical="center"/>
    </xf>
    <xf numFmtId="44" fontId="1" fillId="7" borderId="0" xfId="0" applyNumberFormat="1" applyFont="1" applyFill="1" applyAlignment="1">
      <alignment vertical="center"/>
    </xf>
    <xf numFmtId="44" fontId="1" fillId="7" borderId="1" xfId="0" applyNumberFormat="1" applyFont="1" applyFill="1" applyBorder="1" applyAlignment="1">
      <alignment vertical="center"/>
    </xf>
    <xf numFmtId="44" fontId="1" fillId="7" borderId="7" xfId="0" applyNumberFormat="1" applyFont="1" applyFill="1" applyBorder="1" applyAlignment="1">
      <alignment vertical="center"/>
    </xf>
    <xf numFmtId="0" fontId="4" fillId="0" borderId="6" xfId="0" applyFont="1" applyBorder="1" applyAlignment="1">
      <alignment vertical="center"/>
    </xf>
    <xf numFmtId="44" fontId="12" fillId="0" borderId="0" xfId="0" applyNumberFormat="1" applyFont="1" applyAlignment="1">
      <alignment vertical="center"/>
    </xf>
    <xf numFmtId="44" fontId="12" fillId="0" borderId="1" xfId="0" applyNumberFormat="1" applyFont="1" applyBorder="1" applyAlignment="1">
      <alignment vertical="center"/>
    </xf>
    <xf numFmtId="44" fontId="12" fillId="0" borderId="7" xfId="0" applyNumberFormat="1" applyFont="1" applyBorder="1" applyAlignment="1">
      <alignment vertical="center"/>
    </xf>
    <xf numFmtId="44" fontId="10" fillId="0" borderId="0" xfId="0" applyNumberFormat="1" applyFont="1" applyAlignment="1">
      <alignment vertical="center"/>
    </xf>
    <xf numFmtId="44" fontId="2" fillId="0" borderId="0" xfId="0" applyNumberFormat="1" applyFont="1" applyAlignment="1">
      <alignment vertical="center"/>
    </xf>
    <xf numFmtId="44" fontId="2" fillId="0" borderId="1" xfId="0" applyNumberFormat="1" applyFont="1" applyBorder="1" applyAlignment="1">
      <alignment vertical="center"/>
    </xf>
    <xf numFmtId="44" fontId="2" fillId="0" borderId="7" xfId="0" applyNumberFormat="1" applyFont="1" applyBorder="1" applyAlignment="1">
      <alignment vertical="center"/>
    </xf>
    <xf numFmtId="0" fontId="1" fillId="10" borderId="8" xfId="0" applyFont="1" applyFill="1" applyBorder="1" applyAlignment="1">
      <alignment vertical="center"/>
    </xf>
    <xf numFmtId="0" fontId="11" fillId="10" borderId="9" xfId="0" applyFont="1" applyFill="1" applyBorder="1" applyAlignment="1">
      <alignment vertical="center"/>
    </xf>
    <xf numFmtId="44" fontId="1" fillId="10" borderId="9" xfId="0" applyNumberFormat="1" applyFont="1" applyFill="1" applyBorder="1" applyAlignment="1">
      <alignment vertical="center"/>
    </xf>
    <xf numFmtId="44" fontId="1" fillId="10" borderId="10" xfId="0" applyNumberFormat="1" applyFont="1" applyFill="1" applyBorder="1" applyAlignment="1">
      <alignment vertical="center"/>
    </xf>
    <xf numFmtId="44" fontId="1" fillId="10" borderId="11" xfId="0" applyNumberFormat="1" applyFont="1" applyFill="1" applyBorder="1" applyAlignment="1">
      <alignment vertical="center"/>
    </xf>
    <xf numFmtId="0" fontId="1" fillId="4" borderId="2" xfId="0" applyFont="1" applyFill="1" applyBorder="1" applyAlignment="1">
      <alignment vertical="center"/>
    </xf>
    <xf numFmtId="0" fontId="10" fillId="4" borderId="3" xfId="0" applyFont="1" applyFill="1" applyBorder="1" applyAlignment="1">
      <alignment vertical="center"/>
    </xf>
    <xf numFmtId="0" fontId="2" fillId="4" borderId="3" xfId="0" applyFont="1" applyFill="1" applyBorder="1" applyAlignment="1">
      <alignment vertical="center"/>
    </xf>
    <xf numFmtId="0" fontId="1" fillId="4" borderId="4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8" borderId="6" xfId="0" applyFont="1" applyFill="1" applyBorder="1" applyAlignment="1">
      <alignment vertical="center"/>
    </xf>
    <xf numFmtId="0" fontId="10" fillId="8" borderId="0" xfId="0" applyFont="1" applyFill="1" applyAlignment="1">
      <alignment vertical="center"/>
    </xf>
    <xf numFmtId="44" fontId="2" fillId="8" borderId="0" xfId="0" applyNumberFormat="1" applyFont="1" applyFill="1" applyAlignment="1">
      <alignment vertical="center"/>
    </xf>
    <xf numFmtId="44" fontId="2" fillId="8" borderId="1" xfId="0" applyNumberFormat="1" applyFont="1" applyFill="1" applyBorder="1" applyAlignment="1">
      <alignment vertical="center"/>
    </xf>
    <xf numFmtId="44" fontId="2" fillId="8" borderId="7" xfId="0" applyNumberFormat="1" applyFont="1" applyFill="1" applyBorder="1" applyAlignment="1">
      <alignment vertical="center"/>
    </xf>
    <xf numFmtId="0" fontId="2" fillId="8" borderId="6" xfId="0" applyFont="1" applyFill="1" applyBorder="1" applyAlignment="1">
      <alignment vertical="center"/>
    </xf>
    <xf numFmtId="43" fontId="10" fillId="8" borderId="0" xfId="0" applyNumberFormat="1" applyFont="1" applyFill="1" applyAlignment="1">
      <alignment vertical="center"/>
    </xf>
    <xf numFmtId="0" fontId="11" fillId="8" borderId="0" xfId="0" applyFont="1" applyFill="1" applyAlignment="1">
      <alignment vertical="center"/>
    </xf>
    <xf numFmtId="44" fontId="1" fillId="8" borderId="0" xfId="0" applyNumberFormat="1" applyFont="1" applyFill="1" applyAlignment="1">
      <alignment vertical="center"/>
    </xf>
    <xf numFmtId="44" fontId="1" fillId="8" borderId="1" xfId="0" applyNumberFormat="1" applyFont="1" applyFill="1" applyBorder="1" applyAlignment="1">
      <alignment vertical="center"/>
    </xf>
    <xf numFmtId="44" fontId="1" fillId="8" borderId="7" xfId="0" applyNumberFormat="1" applyFont="1" applyFill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1" fillId="4" borderId="8" xfId="0" applyFont="1" applyFill="1" applyBorder="1" applyAlignment="1">
      <alignment vertical="center"/>
    </xf>
    <xf numFmtId="0" fontId="11" fillId="4" borderId="9" xfId="0" applyFont="1" applyFill="1" applyBorder="1" applyAlignment="1">
      <alignment vertical="center"/>
    </xf>
    <xf numFmtId="44" fontId="1" fillId="4" borderId="9" xfId="0" applyNumberFormat="1" applyFont="1" applyFill="1" applyBorder="1" applyAlignment="1">
      <alignment vertical="center"/>
    </xf>
    <xf numFmtId="44" fontId="1" fillId="4" borderId="10" xfId="0" applyNumberFormat="1" applyFont="1" applyFill="1" applyBorder="1" applyAlignment="1">
      <alignment vertical="center"/>
    </xf>
    <xf numFmtId="44" fontId="1" fillId="4" borderId="11" xfId="0" applyNumberFormat="1" applyFont="1" applyFill="1" applyBorder="1" applyAlignment="1">
      <alignment vertical="center"/>
    </xf>
    <xf numFmtId="0" fontId="14" fillId="0" borderId="0" xfId="0" applyFont="1" applyAlignment="1">
      <alignment horizontal="left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273326</xdr:colOff>
      <xdr:row>1</xdr:row>
      <xdr:rowOff>207066</xdr:rowOff>
    </xdr:from>
    <xdr:to>
      <xdr:col>9</xdr:col>
      <xdr:colOff>400136</xdr:colOff>
      <xdr:row>3</xdr:row>
      <xdr:rowOff>16566</xdr:rowOff>
    </xdr:to>
    <xdr:sp macro="" textlink="">
      <xdr:nvSpPr>
        <xdr:cNvPr id="3" name="Rechteck 2">
          <a:extLst>
            <a:ext uri="{FF2B5EF4-FFF2-40B4-BE49-F238E27FC236}">
              <a16:creationId xmlns:a16="http://schemas.microsoft.com/office/drawing/2014/main" id="{31BD7911-24A2-4139-A256-14131018EB9C}"/>
            </a:ext>
          </a:extLst>
        </xdr:cNvPr>
        <xdr:cNvSpPr/>
      </xdr:nvSpPr>
      <xdr:spPr>
        <a:xfrm>
          <a:off x="4613413" y="438979"/>
          <a:ext cx="2826940" cy="273326"/>
        </a:xfrm>
        <a:prstGeom prst="rect">
          <a:avLst/>
        </a:prstGeom>
        <a:solidFill>
          <a:srgbClr val="FFFF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de-CH" sz="1100">
              <a:solidFill>
                <a:sysClr val="windowText" lastClr="000000"/>
              </a:solidFill>
              <a:sym typeface="Wingdings" panose="05000000000000000000" pitchFamily="2" charset="2"/>
            </a:rPr>
            <a:t> Bitte hier den Wasserverbrauch</a:t>
          </a:r>
          <a:r>
            <a:rPr lang="de-CH" sz="1100" baseline="0">
              <a:solidFill>
                <a:sysClr val="windowText" lastClr="000000"/>
              </a:solidFill>
              <a:sym typeface="Wingdings" panose="05000000000000000000" pitchFamily="2" charset="2"/>
            </a:rPr>
            <a:t> eingeben.</a:t>
          </a:r>
          <a:endParaRPr lang="de-CH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323850</xdr:colOff>
      <xdr:row>31</xdr:row>
      <xdr:rowOff>28575</xdr:rowOff>
    </xdr:to>
    <xdr:sp macro="" textlink="">
      <xdr:nvSpPr>
        <xdr:cNvPr id="2" name="Rechteck 1">
          <a:extLst>
            <a:ext uri="{FF2B5EF4-FFF2-40B4-BE49-F238E27FC236}">
              <a16:creationId xmlns:a16="http://schemas.microsoft.com/office/drawing/2014/main" id="{EAA7BEF8-DB16-B8C1-E898-8A5D37BA760B}"/>
            </a:ext>
          </a:extLst>
        </xdr:cNvPr>
        <xdr:cNvSpPr/>
      </xdr:nvSpPr>
      <xdr:spPr>
        <a:xfrm>
          <a:off x="0" y="0"/>
          <a:ext cx="8410575" cy="5934075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914A1F-1565-4233-B9BD-3A9A1A1A4F05}">
  <dimension ref="A1:J31"/>
  <sheetViews>
    <sheetView showGridLines="0" tabSelected="1" view="pageLayout" zoomScale="85" zoomScaleNormal="100" zoomScalePageLayoutView="85" workbookViewId="0">
      <selection activeCell="D3" sqref="D3"/>
    </sheetView>
  </sheetViews>
  <sheetFormatPr baseColWidth="10" defaultRowHeight="18" customHeight="1" x14ac:dyDescent="0.25"/>
  <cols>
    <col min="1" max="1" width="32.140625" style="2" customWidth="1"/>
    <col min="2" max="2" width="9.7109375" style="17" hidden="1" customWidth="1"/>
    <col min="3" max="3" width="3.5703125" style="2" customWidth="1"/>
    <col min="4" max="4" width="19" style="2" bestFit="1" customWidth="1"/>
    <col min="5" max="5" width="4" style="2" customWidth="1"/>
    <col min="6" max="6" width="19" style="2" customWidth="1"/>
    <col min="7" max="7" width="4" style="2" customWidth="1"/>
    <col min="8" max="8" width="19" style="2" customWidth="1"/>
    <col min="9" max="9" width="4" style="2" customWidth="1"/>
    <col min="10" max="10" width="19" style="2" customWidth="1"/>
    <col min="11" max="16384" width="11.42578125" style="2"/>
  </cols>
  <sheetData>
    <row r="1" spans="1:10" ht="52.5" customHeight="1" x14ac:dyDescent="0.25">
      <c r="A1" s="91" t="s">
        <v>41</v>
      </c>
      <c r="B1" s="91"/>
      <c r="C1" s="91"/>
      <c r="D1" s="91"/>
      <c r="E1" s="91"/>
      <c r="F1" s="91"/>
      <c r="G1" s="91"/>
      <c r="H1" s="91"/>
      <c r="I1" s="91"/>
      <c r="J1" s="91"/>
    </row>
    <row r="2" spans="1:10" ht="18" customHeight="1" x14ac:dyDescent="0.25">
      <c r="A2" s="1"/>
    </row>
    <row r="3" spans="1:10" ht="18" customHeight="1" x14ac:dyDescent="0.25">
      <c r="A3" s="18" t="s">
        <v>1</v>
      </c>
      <c r="C3" s="19"/>
      <c r="D3" s="4"/>
      <c r="E3" s="19" t="s">
        <v>18</v>
      </c>
      <c r="G3" s="19"/>
      <c r="H3" s="20"/>
      <c r="I3" s="19"/>
      <c r="J3" s="20"/>
    </row>
    <row r="4" spans="1:10" ht="18" customHeight="1" thickBot="1" x14ac:dyDescent="0.3"/>
    <row r="5" spans="1:10" ht="18" customHeight="1" x14ac:dyDescent="0.25">
      <c r="A5" s="21" t="s">
        <v>2</v>
      </c>
      <c r="B5" s="22"/>
      <c r="C5" s="23"/>
      <c r="D5" s="24" t="s">
        <v>33</v>
      </c>
      <c r="E5" s="24"/>
      <c r="F5" s="24" t="s">
        <v>32</v>
      </c>
      <c r="G5" s="25"/>
      <c r="H5" s="24" t="s">
        <v>34</v>
      </c>
      <c r="I5" s="25"/>
      <c r="J5" s="26" t="s">
        <v>35</v>
      </c>
    </row>
    <row r="6" spans="1:10" ht="7.5" customHeight="1" x14ac:dyDescent="0.25">
      <c r="A6" s="27"/>
      <c r="D6" s="28"/>
      <c r="E6" s="28"/>
      <c r="F6" s="28"/>
      <c r="H6" s="28"/>
      <c r="J6" s="29"/>
    </row>
    <row r="7" spans="1:10" ht="18" customHeight="1" x14ac:dyDescent="0.25">
      <c r="A7" s="30" t="s">
        <v>38</v>
      </c>
      <c r="B7" s="31"/>
      <c r="C7" s="32"/>
      <c r="D7" s="33">
        <f>SUM(Tarife!D3)</f>
        <v>14</v>
      </c>
      <c r="E7" s="33"/>
      <c r="F7" s="33">
        <f>SUM(Tarife!E3)</f>
        <v>17</v>
      </c>
      <c r="G7" s="32"/>
      <c r="H7" s="33">
        <f>SUM(Tarife!F3)</f>
        <v>20</v>
      </c>
      <c r="I7" s="32"/>
      <c r="J7" s="34">
        <f>SUM(Tarife!G3)</f>
        <v>23</v>
      </c>
    </row>
    <row r="8" spans="1:10" ht="18" customHeight="1" x14ac:dyDescent="0.25">
      <c r="A8" s="35" t="s">
        <v>30</v>
      </c>
      <c r="B8" s="36">
        <f>INT((D3+Tarife!$B$22)/Tarife!$B$22)*Tarife!$B$22-Tarife!$B$22</f>
        <v>0</v>
      </c>
      <c r="C8" s="32"/>
      <c r="D8" s="33">
        <f>IF($D$3&gt;25,($B$8/Tarife!$B$22*Tarife!D4),0)</f>
        <v>0</v>
      </c>
      <c r="E8" s="33"/>
      <c r="F8" s="33">
        <f>IF($D$3&gt;25,($B$8/Tarife!$B$22*Tarife!E4),0)</f>
        <v>0</v>
      </c>
      <c r="G8" s="32"/>
      <c r="H8" s="33">
        <f>IF($D$3&gt;25,($B$8/Tarife!$B$22*Tarife!F4),0)</f>
        <v>0</v>
      </c>
      <c r="I8" s="32"/>
      <c r="J8" s="34">
        <f>IF($D$3&gt;25,($B$8/Tarife!$B$22*Tarife!G4),0)</f>
        <v>0</v>
      </c>
    </row>
    <row r="9" spans="1:10" ht="18" customHeight="1" x14ac:dyDescent="0.25">
      <c r="A9" s="30" t="s">
        <v>8</v>
      </c>
      <c r="B9" s="37"/>
      <c r="C9" s="38"/>
      <c r="D9" s="39">
        <f>SUM(D7:D8)</f>
        <v>14</v>
      </c>
      <c r="E9" s="39"/>
      <c r="F9" s="39">
        <f t="shared" ref="F9:J9" si="0">SUM(F7:F8)</f>
        <v>17</v>
      </c>
      <c r="G9" s="38"/>
      <c r="H9" s="39">
        <f t="shared" si="0"/>
        <v>20</v>
      </c>
      <c r="I9" s="38"/>
      <c r="J9" s="40">
        <f t="shared" si="0"/>
        <v>23</v>
      </c>
    </row>
    <row r="10" spans="1:10" ht="7.5" customHeight="1" x14ac:dyDescent="0.25">
      <c r="A10" s="27"/>
      <c r="D10" s="28"/>
      <c r="E10" s="28"/>
      <c r="F10" s="28"/>
      <c r="H10" s="28"/>
      <c r="J10" s="29"/>
    </row>
    <row r="11" spans="1:10" ht="18" customHeight="1" x14ac:dyDescent="0.25">
      <c r="A11" s="41" t="s">
        <v>39</v>
      </c>
      <c r="B11" s="42"/>
      <c r="C11" s="43"/>
      <c r="D11" s="44"/>
      <c r="E11" s="44"/>
      <c r="F11" s="44"/>
      <c r="G11" s="43"/>
      <c r="H11" s="44"/>
      <c r="I11" s="43"/>
      <c r="J11" s="45"/>
    </row>
    <row r="12" spans="1:10" ht="18" customHeight="1" x14ac:dyDescent="0.25">
      <c r="A12" s="46" t="s">
        <v>6</v>
      </c>
      <c r="B12" s="42"/>
      <c r="C12" s="47"/>
      <c r="D12" s="48">
        <f>SUM($D$3*Tarife!D7)</f>
        <v>0</v>
      </c>
      <c r="E12" s="48"/>
      <c r="F12" s="48">
        <f>SUM($D$3*Tarife!E7)</f>
        <v>0</v>
      </c>
      <c r="G12" s="47"/>
      <c r="H12" s="48">
        <f>SUM($D$3*Tarife!F7)</f>
        <v>0</v>
      </c>
      <c r="I12" s="47"/>
      <c r="J12" s="49">
        <f>SUM($D$3*Tarife!G7)</f>
        <v>0</v>
      </c>
    </row>
    <row r="13" spans="1:10" ht="18" customHeight="1" x14ac:dyDescent="0.25">
      <c r="A13" s="41" t="s">
        <v>9</v>
      </c>
      <c r="B13" s="50"/>
      <c r="C13" s="51"/>
      <c r="D13" s="52">
        <f>SUM(D12)</f>
        <v>0</v>
      </c>
      <c r="E13" s="52"/>
      <c r="F13" s="52">
        <f t="shared" ref="F13:J13" si="1">SUM(F12)</f>
        <v>0</v>
      </c>
      <c r="G13" s="51"/>
      <c r="H13" s="52">
        <f t="shared" si="1"/>
        <v>0</v>
      </c>
      <c r="I13" s="51"/>
      <c r="J13" s="53">
        <f t="shared" si="1"/>
        <v>0</v>
      </c>
    </row>
    <row r="14" spans="1:10" ht="18" hidden="1" customHeight="1" x14ac:dyDescent="0.25">
      <c r="A14" s="54" t="s">
        <v>12</v>
      </c>
      <c r="C14" s="55"/>
      <c r="D14" s="56">
        <f>SUM(D9+D13)</f>
        <v>14</v>
      </c>
      <c r="E14" s="56"/>
      <c r="F14" s="56">
        <f t="shared" ref="F14:J14" si="2">SUM(F9+F13)</f>
        <v>17</v>
      </c>
      <c r="G14" s="55"/>
      <c r="H14" s="56">
        <f t="shared" si="2"/>
        <v>20</v>
      </c>
      <c r="I14" s="55"/>
      <c r="J14" s="57">
        <f t="shared" si="2"/>
        <v>23</v>
      </c>
    </row>
    <row r="15" spans="1:10" ht="18" hidden="1" customHeight="1" x14ac:dyDescent="0.25">
      <c r="A15" s="54"/>
      <c r="C15" s="55"/>
      <c r="D15" s="56">
        <f>D14/100*2.6</f>
        <v>0.36400000000000005</v>
      </c>
      <c r="E15" s="56"/>
      <c r="F15" s="56">
        <f t="shared" ref="F15:J15" si="3">F14/100*2.6</f>
        <v>0.44200000000000006</v>
      </c>
      <c r="G15" s="55"/>
      <c r="H15" s="56">
        <f t="shared" si="3"/>
        <v>0.52</v>
      </c>
      <c r="I15" s="55"/>
      <c r="J15" s="57">
        <f t="shared" si="3"/>
        <v>0.59800000000000009</v>
      </c>
    </row>
    <row r="16" spans="1:10" ht="18" customHeight="1" x14ac:dyDescent="0.25">
      <c r="A16" s="27" t="s">
        <v>13</v>
      </c>
      <c r="B16" s="58"/>
      <c r="C16" s="59"/>
      <c r="D16" s="60">
        <f>ROUND(D15*2,1)/2</f>
        <v>0.35</v>
      </c>
      <c r="E16" s="60"/>
      <c r="F16" s="60">
        <f t="shared" ref="F16:J16" si="4">ROUND(F15*2,1)/2</f>
        <v>0.45</v>
      </c>
      <c r="G16" s="59"/>
      <c r="H16" s="60">
        <f t="shared" si="4"/>
        <v>0.5</v>
      </c>
      <c r="I16" s="59"/>
      <c r="J16" s="61">
        <f t="shared" si="4"/>
        <v>0.6</v>
      </c>
    </row>
    <row r="17" spans="1:10" ht="18" customHeight="1" thickBot="1" x14ac:dyDescent="0.3">
      <c r="A17" s="62" t="s">
        <v>14</v>
      </c>
      <c r="B17" s="63"/>
      <c r="C17" s="64"/>
      <c r="D17" s="65">
        <f>SUM(D14+D16)</f>
        <v>14.35</v>
      </c>
      <c r="E17" s="65"/>
      <c r="F17" s="65">
        <f t="shared" ref="F17:J17" si="5">SUM(F14+F16)</f>
        <v>17.45</v>
      </c>
      <c r="G17" s="64"/>
      <c r="H17" s="65">
        <f t="shared" si="5"/>
        <v>20.5</v>
      </c>
      <c r="I17" s="64"/>
      <c r="J17" s="66">
        <f t="shared" si="5"/>
        <v>23.6</v>
      </c>
    </row>
    <row r="18" spans="1:10" ht="18" customHeight="1" thickBot="1" x14ac:dyDescent="0.3"/>
    <row r="19" spans="1:10" ht="18" customHeight="1" x14ac:dyDescent="0.25">
      <c r="A19" s="67" t="s">
        <v>10</v>
      </c>
      <c r="B19" s="68"/>
      <c r="C19" s="69"/>
      <c r="D19" s="70" t="s">
        <v>33</v>
      </c>
      <c r="E19" s="70"/>
      <c r="F19" s="70" t="s">
        <v>32</v>
      </c>
      <c r="G19" s="71"/>
      <c r="H19" s="70" t="s">
        <v>34</v>
      </c>
      <c r="I19" s="71"/>
      <c r="J19" s="72" t="s">
        <v>35</v>
      </c>
    </row>
    <row r="20" spans="1:10" ht="7.5" customHeight="1" x14ac:dyDescent="0.25">
      <c r="A20" s="27"/>
      <c r="D20" s="28"/>
      <c r="E20" s="28"/>
      <c r="F20" s="28"/>
      <c r="H20" s="28"/>
      <c r="J20" s="29"/>
    </row>
    <row r="21" spans="1:10" ht="18" customHeight="1" x14ac:dyDescent="0.25">
      <c r="A21" s="73" t="s">
        <v>40</v>
      </c>
      <c r="B21" s="74"/>
      <c r="C21" s="75"/>
      <c r="D21" s="76">
        <f>Tarife!D12</f>
        <v>40</v>
      </c>
      <c r="E21" s="76"/>
      <c r="F21" s="76">
        <f>Tarife!E12</f>
        <v>45</v>
      </c>
      <c r="G21" s="75"/>
      <c r="H21" s="76">
        <f>Tarife!F12</f>
        <v>50</v>
      </c>
      <c r="I21" s="75"/>
      <c r="J21" s="77">
        <f>Tarife!G12</f>
        <v>55</v>
      </c>
    </row>
    <row r="22" spans="1:10" ht="18" customHeight="1" x14ac:dyDescent="0.25">
      <c r="A22" s="78" t="s">
        <v>31</v>
      </c>
      <c r="B22" s="79">
        <f>INT((D3+Tarife!$B$22)/Tarife!$B$22)*Tarife!$B$22-Tarife!$B$22</f>
        <v>0</v>
      </c>
      <c r="C22" s="75"/>
      <c r="D22" s="76">
        <f>IF($D$3&gt;25,($B$22/Tarife!$B$22*Tarife!D13),0)</f>
        <v>0</v>
      </c>
      <c r="E22" s="76"/>
      <c r="F22" s="76">
        <f>IF($D$3&gt;25,($B$22/Tarife!$B$22*Tarife!E13),0)</f>
        <v>0</v>
      </c>
      <c r="G22" s="75"/>
      <c r="H22" s="76">
        <f>IF($D$3&gt;25,($B$22/Tarife!$B$22*Tarife!F13),0)</f>
        <v>0</v>
      </c>
      <c r="I22" s="75"/>
      <c r="J22" s="77">
        <f>IF($D$3&gt;25,($B$22/Tarife!$B$22*Tarife!G13),0)</f>
        <v>0</v>
      </c>
    </row>
    <row r="23" spans="1:10" ht="18" customHeight="1" x14ac:dyDescent="0.25">
      <c r="A23" s="73" t="s">
        <v>8</v>
      </c>
      <c r="B23" s="80"/>
      <c r="C23" s="81"/>
      <c r="D23" s="82">
        <f>SUM(D21:D22)</f>
        <v>40</v>
      </c>
      <c r="E23" s="82"/>
      <c r="F23" s="82">
        <f t="shared" ref="F23:J23" si="6">SUM(F21:F22)</f>
        <v>45</v>
      </c>
      <c r="G23" s="81"/>
      <c r="H23" s="82">
        <f t="shared" si="6"/>
        <v>50</v>
      </c>
      <c r="I23" s="81"/>
      <c r="J23" s="83">
        <f t="shared" si="6"/>
        <v>55</v>
      </c>
    </row>
    <row r="24" spans="1:10" ht="7.5" customHeight="1" x14ac:dyDescent="0.25">
      <c r="A24" s="27"/>
      <c r="D24" s="28"/>
      <c r="E24" s="28"/>
      <c r="F24" s="28"/>
      <c r="H24" s="28"/>
      <c r="J24" s="29"/>
    </row>
    <row r="25" spans="1:10" ht="18" customHeight="1" x14ac:dyDescent="0.25">
      <c r="A25" s="41" t="s">
        <v>36</v>
      </c>
      <c r="B25" s="42"/>
      <c r="C25" s="47"/>
      <c r="D25" s="48">
        <f>IF($D$3&lt;25.1,Tarife!D16," ")</f>
        <v>35</v>
      </c>
      <c r="E25" s="48"/>
      <c r="F25" s="48">
        <f>IF($D$3&lt;25.1,Tarife!D16," ")</f>
        <v>35</v>
      </c>
      <c r="G25" s="47"/>
      <c r="H25" s="48">
        <f>IF($D$3&lt;25.1,Tarife!D16," ")</f>
        <v>35</v>
      </c>
      <c r="I25" s="47"/>
      <c r="J25" s="49">
        <f>IF($D$3&lt;25.1,Tarife!D16," ")</f>
        <v>35</v>
      </c>
    </row>
    <row r="26" spans="1:10" ht="18" customHeight="1" x14ac:dyDescent="0.25">
      <c r="A26" s="46" t="s">
        <v>37</v>
      </c>
      <c r="B26" s="42"/>
      <c r="C26" s="47"/>
      <c r="D26" s="48" t="str">
        <f>IF($D$3&gt;25,$D$3*Tarife!D17," ")</f>
        <v xml:space="preserve"> </v>
      </c>
      <c r="E26" s="48"/>
      <c r="F26" s="48" t="str">
        <f>IF($D$3&gt;25,$D$3*Tarife!D17," ")</f>
        <v xml:space="preserve"> </v>
      </c>
      <c r="G26" s="47"/>
      <c r="H26" s="48" t="str">
        <f>IF($D$3&gt;25,$D$3*Tarife!D17," ")</f>
        <v xml:space="preserve"> </v>
      </c>
      <c r="I26" s="47"/>
      <c r="J26" s="49" t="str">
        <f>IF($D$3&gt;25,$D$3*Tarife!D17," ")</f>
        <v xml:space="preserve"> </v>
      </c>
    </row>
    <row r="27" spans="1:10" ht="18" customHeight="1" x14ac:dyDescent="0.25">
      <c r="A27" s="41" t="s">
        <v>9</v>
      </c>
      <c r="B27" s="50"/>
      <c r="C27" s="51"/>
      <c r="D27" s="52">
        <f>SUM(D25:D26)</f>
        <v>35</v>
      </c>
      <c r="E27" s="52"/>
      <c r="F27" s="52">
        <f t="shared" ref="F27:J27" si="7">SUM(F25:F26)</f>
        <v>35</v>
      </c>
      <c r="G27" s="51"/>
      <c r="H27" s="52">
        <f t="shared" si="7"/>
        <v>35</v>
      </c>
      <c r="I27" s="51"/>
      <c r="J27" s="53">
        <f t="shared" si="7"/>
        <v>35</v>
      </c>
    </row>
    <row r="28" spans="1:10" ht="18" hidden="1" customHeight="1" x14ac:dyDescent="0.25">
      <c r="A28" s="84"/>
      <c r="B28" s="85"/>
      <c r="C28" s="55"/>
      <c r="D28" s="56">
        <f>SUM(D23+D27)</f>
        <v>75</v>
      </c>
      <c r="E28" s="56"/>
      <c r="F28" s="56">
        <f>SUM(F23+F27)</f>
        <v>80</v>
      </c>
      <c r="G28" s="55"/>
      <c r="H28" s="56">
        <f>SUM(H23+H27)</f>
        <v>85</v>
      </c>
      <c r="I28" s="55"/>
      <c r="J28" s="57">
        <f>SUM(J23+J27)</f>
        <v>90</v>
      </c>
    </row>
    <row r="29" spans="1:10" ht="18" hidden="1" customHeight="1" x14ac:dyDescent="0.25">
      <c r="A29" s="84"/>
      <c r="B29" s="85"/>
      <c r="C29" s="55"/>
      <c r="D29" s="56">
        <f>D28/100*8.1</f>
        <v>6.0749999999999993</v>
      </c>
      <c r="E29" s="56"/>
      <c r="F29" s="56">
        <f t="shared" ref="F29:J29" si="8">F28/100*8.1</f>
        <v>6.48</v>
      </c>
      <c r="G29" s="55"/>
      <c r="H29" s="56">
        <f t="shared" si="8"/>
        <v>6.8849999999999998</v>
      </c>
      <c r="I29" s="55"/>
      <c r="J29" s="57">
        <f t="shared" si="8"/>
        <v>7.29</v>
      </c>
    </row>
    <row r="30" spans="1:10" ht="18" customHeight="1" x14ac:dyDescent="0.25">
      <c r="A30" s="27" t="s">
        <v>16</v>
      </c>
      <c r="C30" s="59"/>
      <c r="D30" s="60">
        <f>ROUND(D29*2,1)/2</f>
        <v>6.1</v>
      </c>
      <c r="E30" s="60"/>
      <c r="F30" s="60">
        <f t="shared" ref="F30" si="9">ROUND(F29*2,1)/2</f>
        <v>6.5</v>
      </c>
      <c r="G30" s="59"/>
      <c r="H30" s="60">
        <f t="shared" ref="H30" si="10">ROUND(H29*2,1)/2</f>
        <v>6.9</v>
      </c>
      <c r="I30" s="59"/>
      <c r="J30" s="61">
        <f t="shared" ref="J30" si="11">ROUND(J29*2,1)/2</f>
        <v>7.3</v>
      </c>
    </row>
    <row r="31" spans="1:10" ht="18" customHeight="1" thickBot="1" x14ac:dyDescent="0.3">
      <c r="A31" s="86" t="s">
        <v>15</v>
      </c>
      <c r="B31" s="87"/>
      <c r="C31" s="88"/>
      <c r="D31" s="89">
        <f>SUM(D23+D27+D30)</f>
        <v>81.099999999999994</v>
      </c>
      <c r="E31" s="89"/>
      <c r="F31" s="89">
        <f>SUM(F23+F27+F30)</f>
        <v>86.5</v>
      </c>
      <c r="G31" s="88"/>
      <c r="H31" s="89">
        <f>SUM(H23+H27+H30)</f>
        <v>91.9</v>
      </c>
      <c r="I31" s="88"/>
      <c r="J31" s="90">
        <f>SUM(J23+J27+J30)</f>
        <v>97.3</v>
      </c>
    </row>
  </sheetData>
  <sheetProtection algorithmName="SHA-512" hashValue="227IkIM9gqWJ3ziqrTSe9u5pFTMPhrarZYvEIcHzpaZ+7rnZScnCV4BlndQK4xVoa5F8Y5l8EGwFdOl/M5L/Ng==" saltValue="MyerMQb693ZOBU8L2xIveA==" spinCount="100000" sheet="1" objects="1" scenarios="1"/>
  <mergeCells count="1">
    <mergeCell ref="A1:J1"/>
  </mergeCells>
  <pageMargins left="0.7" right="0.7" top="0.49019607843137253" bottom="0.28186274509803921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9DC507-CEAE-41B9-BF6A-1F21886E09CF}">
  <dimension ref="A1:H22"/>
  <sheetViews>
    <sheetView showGridLines="0" workbookViewId="0">
      <selection activeCell="B23" sqref="B23"/>
    </sheetView>
  </sheetViews>
  <sheetFormatPr baseColWidth="10" defaultRowHeight="15" x14ac:dyDescent="0.25"/>
  <cols>
    <col min="1" max="1" width="24.42578125" bestFit="1" customWidth="1"/>
    <col min="2" max="2" width="24.7109375" bestFit="1" customWidth="1"/>
    <col min="4" max="4" width="12.85546875" bestFit="1" customWidth="1"/>
    <col min="5" max="7" width="12.140625" bestFit="1" customWidth="1"/>
  </cols>
  <sheetData>
    <row r="1" spans="1:8" x14ac:dyDescent="0.25">
      <c r="A1" s="6" t="s">
        <v>24</v>
      </c>
      <c r="B1" s="7" t="s">
        <v>4</v>
      </c>
      <c r="C1" s="8"/>
      <c r="D1" s="9" t="s">
        <v>26</v>
      </c>
      <c r="E1" s="10" t="s">
        <v>27</v>
      </c>
      <c r="F1" s="10" t="s">
        <v>28</v>
      </c>
      <c r="G1" s="10" t="s">
        <v>29</v>
      </c>
    </row>
    <row r="2" spans="1:8" x14ac:dyDescent="0.25">
      <c r="A2" s="2"/>
      <c r="B2" s="3"/>
      <c r="C2" s="3"/>
      <c r="D2" s="5"/>
    </row>
    <row r="3" spans="1:8" x14ac:dyDescent="0.25">
      <c r="A3" s="1" t="s">
        <v>0</v>
      </c>
      <c r="B3" s="3" t="s">
        <v>19</v>
      </c>
      <c r="C3" s="3"/>
      <c r="D3" s="5">
        <v>14</v>
      </c>
      <c r="E3" s="5">
        <v>17</v>
      </c>
      <c r="F3" s="5">
        <v>20</v>
      </c>
      <c r="G3" s="5">
        <v>23</v>
      </c>
    </row>
    <row r="4" spans="1:8" x14ac:dyDescent="0.25">
      <c r="A4" s="2" t="s">
        <v>3</v>
      </c>
      <c r="B4" s="3" t="s">
        <v>20</v>
      </c>
      <c r="C4" s="3"/>
      <c r="D4" s="5">
        <f>D3</f>
        <v>14</v>
      </c>
      <c r="E4" s="5">
        <f t="shared" ref="E4:G4" si="0">E3</f>
        <v>17</v>
      </c>
      <c r="F4" s="5">
        <f t="shared" si="0"/>
        <v>20</v>
      </c>
      <c r="G4" s="5">
        <f t="shared" si="0"/>
        <v>23</v>
      </c>
    </row>
    <row r="5" spans="1:8" x14ac:dyDescent="0.25">
      <c r="A5" s="2"/>
      <c r="B5" s="3"/>
      <c r="C5" s="3"/>
      <c r="D5" s="5"/>
      <c r="E5" s="5"/>
      <c r="F5" s="5"/>
      <c r="G5" s="5"/>
    </row>
    <row r="6" spans="1:8" x14ac:dyDescent="0.25">
      <c r="A6" s="1" t="s">
        <v>5</v>
      </c>
      <c r="B6" s="3"/>
      <c r="C6" s="3"/>
      <c r="D6" s="5"/>
      <c r="E6" s="5"/>
      <c r="F6" s="5"/>
      <c r="G6" s="5"/>
    </row>
    <row r="7" spans="1:8" x14ac:dyDescent="0.25">
      <c r="A7" s="2" t="s">
        <v>6</v>
      </c>
      <c r="B7" s="3" t="s">
        <v>21</v>
      </c>
      <c r="C7" s="3"/>
      <c r="D7" s="5">
        <v>1.5</v>
      </c>
      <c r="E7" s="5">
        <v>1.5</v>
      </c>
      <c r="F7" s="5">
        <v>1.5</v>
      </c>
      <c r="G7" s="5">
        <v>1.5</v>
      </c>
    </row>
    <row r="8" spans="1:8" x14ac:dyDescent="0.25">
      <c r="A8" s="2"/>
      <c r="B8" s="3"/>
      <c r="C8" s="3"/>
      <c r="D8" s="5"/>
    </row>
    <row r="9" spans="1:8" x14ac:dyDescent="0.25">
      <c r="A9" s="2"/>
      <c r="B9" s="3"/>
      <c r="C9" s="3"/>
      <c r="D9" s="5"/>
    </row>
    <row r="10" spans="1:8" x14ac:dyDescent="0.25">
      <c r="A10" s="11" t="s">
        <v>25</v>
      </c>
      <c r="B10" s="12" t="s">
        <v>4</v>
      </c>
      <c r="C10" s="13"/>
      <c r="D10" s="14" t="s">
        <v>26</v>
      </c>
      <c r="E10" s="15" t="s">
        <v>27</v>
      </c>
      <c r="F10" s="15" t="s">
        <v>28</v>
      </c>
      <c r="G10" s="15" t="s">
        <v>29</v>
      </c>
    </row>
    <row r="11" spans="1:8" x14ac:dyDescent="0.25">
      <c r="A11" s="2"/>
      <c r="B11" s="3"/>
      <c r="C11" s="3"/>
      <c r="D11" s="5"/>
    </row>
    <row r="12" spans="1:8" x14ac:dyDescent="0.25">
      <c r="A12" s="1" t="s">
        <v>0</v>
      </c>
      <c r="B12" s="3" t="s">
        <v>19</v>
      </c>
      <c r="C12" s="3"/>
      <c r="D12" s="5">
        <v>40</v>
      </c>
      <c r="E12" s="5">
        <v>45</v>
      </c>
      <c r="F12" s="5">
        <v>50</v>
      </c>
      <c r="G12" s="5">
        <v>55</v>
      </c>
      <c r="H12" s="5"/>
    </row>
    <row r="13" spans="1:8" x14ac:dyDescent="0.25">
      <c r="A13" s="2" t="s">
        <v>11</v>
      </c>
      <c r="B13" s="3" t="s">
        <v>20</v>
      </c>
      <c r="C13" s="3"/>
      <c r="D13" s="5">
        <f>D12</f>
        <v>40</v>
      </c>
      <c r="E13" s="5">
        <f t="shared" ref="E13:G13" si="1">E12</f>
        <v>45</v>
      </c>
      <c r="F13" s="5">
        <f t="shared" si="1"/>
        <v>50</v>
      </c>
      <c r="G13" s="5">
        <f t="shared" si="1"/>
        <v>55</v>
      </c>
      <c r="H13" s="5"/>
    </row>
    <row r="14" spans="1:8" x14ac:dyDescent="0.25">
      <c r="A14" s="2"/>
      <c r="B14" s="3"/>
      <c r="C14" s="3"/>
      <c r="D14" s="5"/>
      <c r="E14" s="5"/>
      <c r="F14" s="5"/>
      <c r="G14" s="5"/>
      <c r="H14" s="5"/>
    </row>
    <row r="15" spans="1:8" x14ac:dyDescent="0.25">
      <c r="A15" s="1" t="s">
        <v>5</v>
      </c>
      <c r="B15" s="3"/>
      <c r="C15" s="3"/>
      <c r="D15" s="5"/>
      <c r="E15" s="5"/>
      <c r="F15" s="5"/>
      <c r="G15" s="5"/>
      <c r="H15" s="5"/>
    </row>
    <row r="16" spans="1:8" x14ac:dyDescent="0.25">
      <c r="A16" s="2" t="s">
        <v>17</v>
      </c>
      <c r="B16" s="3" t="s">
        <v>22</v>
      </c>
      <c r="C16" s="3"/>
      <c r="D16" s="5">
        <v>35</v>
      </c>
      <c r="E16" s="5">
        <v>35</v>
      </c>
      <c r="F16" s="5">
        <v>35</v>
      </c>
      <c r="G16" s="5">
        <v>35</v>
      </c>
      <c r="H16" s="5"/>
    </row>
    <row r="17" spans="1:8" x14ac:dyDescent="0.25">
      <c r="A17" s="2"/>
      <c r="B17" s="3" t="s">
        <v>23</v>
      </c>
      <c r="C17" s="3"/>
      <c r="D17" s="5">
        <v>1.4</v>
      </c>
      <c r="E17" s="5">
        <v>1.4</v>
      </c>
      <c r="F17" s="5">
        <v>1.4</v>
      </c>
      <c r="G17" s="5">
        <v>1.4</v>
      </c>
      <c r="H17" s="5"/>
    </row>
    <row r="18" spans="1:8" x14ac:dyDescent="0.25">
      <c r="D18" s="5"/>
      <c r="E18" s="5"/>
      <c r="F18" s="5"/>
      <c r="G18" s="5"/>
      <c r="H18" s="5"/>
    </row>
    <row r="19" spans="1:8" x14ac:dyDescent="0.25">
      <c r="D19" s="5"/>
      <c r="E19" s="5"/>
      <c r="F19" s="5"/>
      <c r="G19" s="5"/>
      <c r="H19" s="5"/>
    </row>
    <row r="20" spans="1:8" x14ac:dyDescent="0.25">
      <c r="D20" s="5"/>
      <c r="E20" s="5"/>
      <c r="F20" s="5"/>
      <c r="G20" s="5"/>
      <c r="H20" s="5"/>
    </row>
    <row r="22" spans="1:8" x14ac:dyDescent="0.25">
      <c r="A22" s="16" t="s">
        <v>7</v>
      </c>
      <c r="B22" s="16">
        <v>25.1</v>
      </c>
    </row>
  </sheetData>
  <sheetProtection algorithmName="SHA-512" hashValue="xnA25pHep8KLj4cQFfu853kDGK3pKYfrbK6eZoNZcQu83aYbU7bhGXj6adZC/M/FTDuJPnHhcJO3NlSMnKMGaw==" saltValue="3VTGkUcsSV1AXhAuG4mOhA==" spinCount="100000" sheet="1" objects="1" scenarios="1"/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Berechnung</vt:lpstr>
      <vt:lpstr>Tarife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 Spicher</dc:creator>
  <cp:lastModifiedBy>Stefan Spicher</cp:lastModifiedBy>
  <cp:lastPrinted>2026-05-27T05:04:17Z</cp:lastPrinted>
  <dcterms:created xsi:type="dcterms:W3CDTF">2025-12-24T07:13:53Z</dcterms:created>
  <dcterms:modified xsi:type="dcterms:W3CDTF">2026-06-01T14:25:38Z</dcterms:modified>
</cp:coreProperties>
</file>